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xr:revisionPtr revIDLastSave="0" documentId="13_ncr:1_{6BFD319D-59DB-FF48-82BB-3304ABCD803A}" xr6:coauthVersionLast="45" xr6:coauthVersionMax="45" xr10:uidLastSave="{00000000-0000-0000-0000-000000000000}"/>
  <bookViews>
    <workbookView xWindow="-360" yWindow="105" windowWidth="24675" windowHeight="1026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  <c r="B7" i="1"/>
  <c r="B6" i="1"/>
  <c r="B5" i="1"/>
  <c r="H2" i="1"/>
  <c r="I2" i="1"/>
  <c r="C8" i="1"/>
  <c r="D8" i="1"/>
  <c r="C7" i="1"/>
  <c r="D7" i="1"/>
  <c r="C6" i="1"/>
  <c r="D6" i="1"/>
  <c r="C5" i="1"/>
  <c r="D5" i="1"/>
  <c r="J2" i="1"/>
  <c r="K2" i="1"/>
  <c r="C2" i="1"/>
  <c r="A11" i="1"/>
  <c r="B17" i="1"/>
  <c r="C17" i="1"/>
  <c r="D17" i="1"/>
  <c r="E17" i="1"/>
  <c r="F17" i="1"/>
  <c r="B14" i="1"/>
  <c r="C14" i="1"/>
  <c r="D14" i="1"/>
  <c r="E14" i="1"/>
  <c r="F14" i="1"/>
  <c r="B16" i="1"/>
  <c r="C16" i="1"/>
  <c r="D16" i="1"/>
  <c r="E16" i="1"/>
  <c r="F16" i="1"/>
  <c r="B15" i="1"/>
  <c r="C15" i="1"/>
  <c r="D15" i="1"/>
  <c r="E15" i="1"/>
  <c r="F15" i="1"/>
</calcChain>
</file>

<file path=xl/sharedStrings.xml><?xml version="1.0" encoding="utf-8"?>
<sst xmlns="http://schemas.openxmlformats.org/spreadsheetml/2006/main" count="24" uniqueCount="22">
  <si>
    <t>Collection rate Kg/Hr</t>
  </si>
  <si>
    <t xml:space="preserve"> Density EtOH (RT)</t>
  </si>
  <si>
    <t>Rd-Reflux ratio</t>
  </si>
  <si>
    <t>D-Collection Rate L/Hr</t>
  </si>
  <si>
    <t>Flv</t>
  </si>
  <si>
    <r>
      <t xml:space="preserve">d </t>
    </r>
    <r>
      <rPr>
        <b/>
        <sz val="11"/>
        <color theme="1"/>
        <rFont val="Calibri"/>
        <family val="2"/>
        <scheme val="minor"/>
      </rPr>
      <t>V</t>
    </r>
  </si>
  <si>
    <r>
      <t xml:space="preserve">d </t>
    </r>
    <r>
      <rPr>
        <b/>
        <sz val="11"/>
        <color theme="1"/>
        <rFont val="Calibri"/>
        <family val="2"/>
        <scheme val="minor"/>
      </rPr>
      <t xml:space="preserve">L </t>
    </r>
  </si>
  <si>
    <t>s</t>
  </si>
  <si>
    <t>L</t>
  </si>
  <si>
    <t>V</t>
  </si>
  <si>
    <t>L/V</t>
  </si>
  <si>
    <t>Kv (Csb)</t>
  </si>
  <si>
    <t>Plate spacing (inches)</t>
  </si>
  <si>
    <t>Uc-max vap. vel. m/s</t>
  </si>
  <si>
    <t>Uc-max vap. vel. Ft/s</t>
  </si>
  <si>
    <t>Vapor Flow Rate m^3/s</t>
  </si>
  <si>
    <t>Bubbling Area m^2</t>
  </si>
  <si>
    <t>Column Area m^2</t>
  </si>
  <si>
    <t>Dc-Diam. Column m</t>
  </si>
  <si>
    <t>Column Diameter</t>
  </si>
  <si>
    <t>Minimum Dc  (inches)</t>
  </si>
  <si>
    <t>Dc increased 20 % (inches)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</si>
</sst>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 applyAlignment="1">
      <alignment horizontal="center"/>
    </xf>
    <xf numFmtId="0" fontId="0" fillId="0" borderId="0" xfId="0" applyFill="1"/>
    <xf numFmtId="0" fontId="1" fillId="4" borderId="1" xfId="0" applyFon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0" fontId="1" fillId="5" borderId="1" xfId="0" applyFont="1" applyFill="1" applyBorder="1"/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5" borderId="1" xfId="0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66CCFF"/>
      <color rgb="FF66FF66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Column Diameter vs plate Spacing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Sheet1!$E$13</c:f>
              <c:strCache>
                <c:ptCount val="1"/>
                <c:pt idx="0">
                  <c:v>Minimum Dc  (inches)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trendline>
            <c:trendlineType val="log"/>
            <c:dispRSqr val="0"/>
            <c:dispEq val="0"/>
          </c:trendline>
          <c:xVal>
            <c:numRef>
              <c:f>Sheet1!$A$14:$A$17</c:f>
              <c:numCache>
                <c:formatCode>General</c:formatCode>
                <c:ptCount val="4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18</c:v>
                </c:pt>
              </c:numCache>
            </c:numRef>
          </c:xVal>
          <c:yVal>
            <c:numRef>
              <c:f>Sheet1!$E$14:$E$17</c:f>
              <c:numCache>
                <c:formatCode>0.00</c:formatCode>
                <c:ptCount val="4"/>
                <c:pt idx="0">
                  <c:v>3.322599290588915</c:v>
                </c:pt>
                <c:pt idx="1">
                  <c:v>3.0490262184330565</c:v>
                </c:pt>
                <c:pt idx="2">
                  <c:v>2.8335221956647993</c:v>
                </c:pt>
                <c:pt idx="3">
                  <c:v>2.5116489797765436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753-AA49-9566-17288B27187A}"/>
            </c:ext>
          </c:extLst>
        </c:ser>
        <c:ser>
          <c:idx val="1"/>
          <c:order val="1"/>
          <c:tx>
            <c:strRef>
              <c:f>Sheet1!$F$13</c:f>
              <c:strCache>
                <c:ptCount val="1"/>
                <c:pt idx="0">
                  <c:v>Dc increased 20 % (inches)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dLbls>
            <c:delete val="1"/>
          </c:dLbls>
          <c:trendline>
            <c:trendlineType val="log"/>
            <c:dispRSqr val="0"/>
            <c:dispEq val="0"/>
          </c:trendline>
          <c:xVal>
            <c:numRef>
              <c:f>Sheet1!$A$14:$A$17</c:f>
              <c:numCache>
                <c:formatCode>General</c:formatCode>
                <c:ptCount val="4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18</c:v>
                </c:pt>
              </c:numCache>
            </c:numRef>
          </c:xVal>
          <c:yVal>
            <c:numRef>
              <c:f>Sheet1!$F$14:$F$17</c:f>
              <c:numCache>
                <c:formatCode>0.00</c:formatCode>
                <c:ptCount val="4"/>
                <c:pt idx="0">
                  <c:v>4.0535711345184762</c:v>
                </c:pt>
                <c:pt idx="1">
                  <c:v>3.6588314621196676</c:v>
                </c:pt>
                <c:pt idx="2">
                  <c:v>3.4002266347977592</c:v>
                </c:pt>
                <c:pt idx="3">
                  <c:v>3.0139787757318524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753-AA49-9566-17288B27187A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</c:dLbls>
        <c:axId val="75706368"/>
        <c:axId val="75708288"/>
      </c:scatterChart>
      <c:valAx>
        <c:axId val="75706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Plate Spacing (inches)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5708288"/>
        <c:crosses val="autoZero"/>
        <c:crossBetween val="midCat"/>
        <c:majorUnit val="2"/>
      </c:valAx>
      <c:valAx>
        <c:axId val="757082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Column</a:t>
                </a:r>
                <a:r>
                  <a:rPr lang="en-US" baseline="0"/>
                  <a:t> Diameter (inches)</a:t>
                </a:r>
                <a:endParaRPr lang="en-US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75706368"/>
        <c:crosses val="autoZero"/>
        <c:crossBetween val="midCat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2813861459822882"/>
          <c:y val="0.60982112530051391"/>
          <c:w val="0.22669772387776291"/>
          <c:h val="0.11647606312499191"/>
        </c:manualLayout>
      </c:layout>
      <c:overlay val="1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3</xdr:row>
      <xdr:rowOff>171449</xdr:rowOff>
    </xdr:from>
    <xdr:to>
      <xdr:col>15</xdr:col>
      <xdr:colOff>533400</xdr:colOff>
      <xdr:row>24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tabSelected="1" topLeftCell="F19" workbookViewId="0">
      <selection activeCell="B10" sqref="B10"/>
    </sheetView>
  </sheetViews>
  <sheetFormatPr defaultRowHeight="15" x14ac:dyDescent="0.2"/>
  <cols>
    <col min="1" max="1" width="21.65625" bestFit="1" customWidth="1"/>
    <col min="2" max="2" width="19.234375" customWidth="1"/>
    <col min="3" max="3" width="19.7734375" bestFit="1" customWidth="1"/>
    <col min="4" max="4" width="19.7734375" style="1" bestFit="1" customWidth="1"/>
    <col min="5" max="5" width="23.9453125" bestFit="1" customWidth="1"/>
    <col min="6" max="6" width="24.6171875" bestFit="1" customWidth="1"/>
    <col min="7" max="11" width="9.14453125" style="1"/>
    <col min="12" max="13" width="9.55078125" bestFit="1" customWidth="1"/>
  </cols>
  <sheetData>
    <row r="1" spans="1:13" x14ac:dyDescent="0.2">
      <c r="A1" s="21" t="s">
        <v>3</v>
      </c>
      <c r="B1" s="3" t="s">
        <v>1</v>
      </c>
      <c r="C1" s="11" t="s">
        <v>0</v>
      </c>
      <c r="D1" s="21" t="s">
        <v>2</v>
      </c>
      <c r="E1" s="4" t="s">
        <v>5</v>
      </c>
      <c r="F1" s="4" t="s">
        <v>6</v>
      </c>
      <c r="G1" s="4" t="s">
        <v>7</v>
      </c>
      <c r="H1" s="11" t="s">
        <v>8</v>
      </c>
      <c r="I1" s="11" t="s">
        <v>9</v>
      </c>
      <c r="J1" s="11" t="s">
        <v>10</v>
      </c>
      <c r="K1" s="11" t="s">
        <v>4</v>
      </c>
      <c r="L1" s="9"/>
      <c r="M1" s="9"/>
    </row>
    <row r="2" spans="1:13" x14ac:dyDescent="0.2">
      <c r="A2" s="22">
        <v>5</v>
      </c>
      <c r="B2" s="2">
        <v>0.78900000000000003</v>
      </c>
      <c r="C2" s="6">
        <f>A2*B2</f>
        <v>3.9450000000000003</v>
      </c>
      <c r="D2" s="22">
        <v>5</v>
      </c>
      <c r="E2" s="2">
        <v>1.6379999999999999</v>
      </c>
      <c r="F2" s="2">
        <v>737.3</v>
      </c>
      <c r="G2" s="2">
        <v>19.2</v>
      </c>
      <c r="H2" s="6">
        <f>IF(D2=5,5,IF(D2=9,9))</f>
        <v>5</v>
      </c>
      <c r="I2" s="6">
        <f>H2+1</f>
        <v>6</v>
      </c>
      <c r="J2" s="6">
        <f>H2/I2</f>
        <v>0.83333333333333337</v>
      </c>
      <c r="K2" s="6">
        <f>J2*(E2/F2)^0.5</f>
        <v>3.9278381654899081E-2</v>
      </c>
      <c r="L2" s="9"/>
      <c r="M2" s="9"/>
    </row>
    <row r="3" spans="1:13" x14ac:dyDescent="0.2">
      <c r="L3" s="9"/>
      <c r="M3" s="9"/>
    </row>
    <row r="4" spans="1:13" x14ac:dyDescent="0.2">
      <c r="A4" s="3" t="s">
        <v>12</v>
      </c>
      <c r="B4" s="11" t="s">
        <v>11</v>
      </c>
      <c r="C4" s="5" t="s">
        <v>14</v>
      </c>
      <c r="D4" s="5" t="s">
        <v>13</v>
      </c>
      <c r="H4" s="15"/>
      <c r="I4" s="15"/>
      <c r="J4" s="15"/>
      <c r="K4" s="15"/>
      <c r="L4" s="9"/>
      <c r="M4" s="9"/>
    </row>
    <row r="5" spans="1:13" x14ac:dyDescent="0.2">
      <c r="A5" s="2">
        <v>6</v>
      </c>
      <c r="B5" s="12">
        <f>IF(D2=5,0.16,IF(D2=9,0.1533))</f>
        <v>0.16</v>
      </c>
      <c r="C5" s="13">
        <f>B5*(((F2-E2)/E2)^0.5)*(G2/20)^0.2</f>
        <v>3.3632290245063752</v>
      </c>
      <c r="D5" s="6">
        <f>C5*0.3048</f>
        <v>1.0251122066695433</v>
      </c>
      <c r="H5" s="15"/>
      <c r="I5" s="15"/>
      <c r="J5" s="15"/>
      <c r="K5" s="15"/>
      <c r="L5" s="8"/>
      <c r="M5" s="8"/>
    </row>
    <row r="6" spans="1:13" x14ac:dyDescent="0.2">
      <c r="A6" s="2">
        <v>9</v>
      </c>
      <c r="B6" s="12">
        <f>IF(D2=5,0.19,IF(D2=9,0.1813))</f>
        <v>0.19</v>
      </c>
      <c r="C6" s="13">
        <f>B6*(((F2-E2)/E2)^0.5)*(G2/20)^0.2</f>
        <v>3.9938344666013199</v>
      </c>
      <c r="D6" s="6">
        <f t="shared" ref="D6:D8" si="0">C6*0.3048</f>
        <v>1.2173207454200823</v>
      </c>
      <c r="H6" s="15"/>
      <c r="I6" s="15"/>
      <c r="J6" s="15"/>
      <c r="K6" s="7"/>
      <c r="L6" s="8"/>
      <c r="M6" s="8"/>
    </row>
    <row r="7" spans="1:13" x14ac:dyDescent="0.2">
      <c r="A7" s="2">
        <v>12</v>
      </c>
      <c r="B7" s="12">
        <f>IF(D2=5,0.22,IF(D2=9,0.222))</f>
        <v>0.22</v>
      </c>
      <c r="C7" s="13">
        <f>B7*(((F2-E2)/E2)^0.5)*(G2/20)^0.2</f>
        <v>4.6244399086962655</v>
      </c>
      <c r="D7" s="6">
        <f t="shared" si="0"/>
        <v>1.4095292841706217</v>
      </c>
      <c r="H7" s="15"/>
      <c r="I7" s="15"/>
      <c r="J7" s="15"/>
      <c r="K7" s="7"/>
      <c r="L7" s="9"/>
      <c r="M7" s="8"/>
    </row>
    <row r="8" spans="1:13" x14ac:dyDescent="0.2">
      <c r="A8" s="2">
        <v>18</v>
      </c>
      <c r="B8" s="12">
        <f>IF(D2=5,0.28,IF(D2=9,0.28))</f>
        <v>0.28000000000000003</v>
      </c>
      <c r="C8" s="13">
        <f>B8*(((F2-E2)/E2)^0.5)*(G2/20)^0.2</f>
        <v>5.8856507928861568</v>
      </c>
      <c r="D8" s="6">
        <f t="shared" si="0"/>
        <v>1.7939463616717006</v>
      </c>
      <c r="H8" s="15"/>
      <c r="I8" s="15"/>
      <c r="J8" s="15"/>
      <c r="K8" s="7"/>
      <c r="L8" s="9"/>
      <c r="M8" s="8"/>
    </row>
    <row r="9" spans="1:13" x14ac:dyDescent="0.2">
      <c r="H9" s="15"/>
      <c r="I9" s="15"/>
      <c r="J9" s="15"/>
      <c r="K9" s="7"/>
      <c r="L9" s="9"/>
      <c r="M9" s="8"/>
    </row>
    <row r="10" spans="1:13" x14ac:dyDescent="0.2">
      <c r="A10" s="5" t="s">
        <v>15</v>
      </c>
      <c r="H10" s="15"/>
      <c r="I10" s="15"/>
      <c r="J10" s="15"/>
      <c r="K10" s="7"/>
      <c r="L10" s="9"/>
      <c r="M10" s="8"/>
    </row>
    <row r="11" spans="1:13" x14ac:dyDescent="0.2">
      <c r="A11" s="13">
        <f>(C2*I2)/(60*60*E2)</f>
        <v>4.0140415140415145E-3</v>
      </c>
      <c r="H11" s="15"/>
      <c r="I11" s="15"/>
      <c r="J11" s="15"/>
      <c r="K11" s="7"/>
      <c r="L11" s="8"/>
      <c r="M11" s="8"/>
    </row>
    <row r="12" spans="1:13" x14ac:dyDescent="0.2">
      <c r="E12" s="19" t="s">
        <v>19</v>
      </c>
      <c r="F12" s="19" t="s">
        <v>19</v>
      </c>
      <c r="H12" s="15"/>
      <c r="I12" s="15"/>
      <c r="J12" s="15"/>
      <c r="K12" s="7"/>
      <c r="L12" s="8"/>
      <c r="M12" s="8"/>
    </row>
    <row r="13" spans="1:13" x14ac:dyDescent="0.2">
      <c r="A13" s="3" t="s">
        <v>12</v>
      </c>
      <c r="B13" s="11" t="s">
        <v>16</v>
      </c>
      <c r="C13" s="5" t="s">
        <v>17</v>
      </c>
      <c r="D13" s="5" t="s">
        <v>18</v>
      </c>
      <c r="E13" s="14" t="s">
        <v>20</v>
      </c>
      <c r="F13" s="19" t="s">
        <v>21</v>
      </c>
      <c r="H13" s="15"/>
      <c r="I13" s="15"/>
      <c r="J13" s="15"/>
      <c r="K13" s="15"/>
      <c r="L13" s="10"/>
      <c r="M13" s="10"/>
    </row>
    <row r="14" spans="1:13" x14ac:dyDescent="0.2">
      <c r="A14" s="2">
        <v>6</v>
      </c>
      <c r="B14" s="6">
        <f>A11/D5</f>
        <v>3.9157094100777659E-3</v>
      </c>
      <c r="C14" s="13">
        <f>B14/0.7</f>
        <v>5.5938705858253803E-3</v>
      </c>
      <c r="D14" s="6">
        <f>(4*C14/3.14159)^0.5</f>
        <v>8.4393976408211183E-2</v>
      </c>
      <c r="E14" s="20">
        <f>D14*39.3701</f>
        <v>3.322599290588915</v>
      </c>
      <c r="F14" s="20">
        <f>E14*1.22</f>
        <v>4.0535711345184762</v>
      </c>
      <c r="H14" s="15"/>
      <c r="I14" s="15"/>
      <c r="J14" s="15"/>
      <c r="K14" s="15"/>
      <c r="L14" s="10"/>
      <c r="M14" s="10"/>
    </row>
    <row r="15" spans="1:13" x14ac:dyDescent="0.2">
      <c r="A15" s="2">
        <v>9</v>
      </c>
      <c r="B15" s="6">
        <f>A11/D6</f>
        <v>3.2974395032233832E-3</v>
      </c>
      <c r="C15" s="13">
        <f t="shared" ref="C15:C17" si="1">B15/0.7</f>
        <v>4.7106278617476908E-3</v>
      </c>
      <c r="D15" s="6">
        <f t="shared" ref="D15:D17" si="2">(4*C15/3.14159)^0.5</f>
        <v>7.74452241277786E-2</v>
      </c>
      <c r="E15" s="20">
        <f t="shared" ref="E15:E17" si="3">D15*39.3701</f>
        <v>3.0490262184330565</v>
      </c>
      <c r="F15" s="20">
        <f>E15*1.2</f>
        <v>3.6588314621196676</v>
      </c>
      <c r="H15" s="15"/>
      <c r="I15" s="15"/>
      <c r="J15" s="15"/>
      <c r="K15" s="15"/>
      <c r="L15" s="10"/>
      <c r="M15" s="10"/>
    </row>
    <row r="16" spans="1:13" x14ac:dyDescent="0.2">
      <c r="A16" s="2">
        <v>12</v>
      </c>
      <c r="B16" s="6">
        <f>A11/D7</f>
        <v>2.8477886618747394E-3</v>
      </c>
      <c r="C16" s="13">
        <f t="shared" si="1"/>
        <v>4.0682695169639137E-3</v>
      </c>
      <c r="D16" s="6">
        <f t="shared" si="2"/>
        <v>7.1971424905316453E-2</v>
      </c>
      <c r="E16" s="20">
        <f t="shared" si="3"/>
        <v>2.8335221956647993</v>
      </c>
      <c r="F16" s="20">
        <f>E16*1.2</f>
        <v>3.4002266347977592</v>
      </c>
      <c r="H16" s="15"/>
      <c r="I16" s="15"/>
      <c r="J16" s="15"/>
      <c r="K16" s="15"/>
      <c r="L16" s="10"/>
      <c r="M16" s="10"/>
    </row>
    <row r="17" spans="1:14" x14ac:dyDescent="0.2">
      <c r="A17" s="2">
        <v>18</v>
      </c>
      <c r="B17" s="6">
        <f>A11/D8</f>
        <v>2.2375482343301523E-3</v>
      </c>
      <c r="C17" s="13">
        <f t="shared" si="1"/>
        <v>3.1964974776145035E-3</v>
      </c>
      <c r="D17" s="6">
        <f t="shared" si="2"/>
        <v>6.3795849636565399E-2</v>
      </c>
      <c r="E17" s="20">
        <f t="shared" si="3"/>
        <v>2.5116489797765436</v>
      </c>
      <c r="F17" s="20">
        <f>E17*1.2</f>
        <v>3.0139787757318524</v>
      </c>
    </row>
    <row r="20" spans="1:14" x14ac:dyDescent="0.2">
      <c r="A20" s="8"/>
      <c r="B20" s="8"/>
      <c r="C20" s="8"/>
      <c r="D20" s="7"/>
      <c r="E20" s="8"/>
      <c r="F20" s="8"/>
      <c r="G20" s="7"/>
      <c r="H20" s="7"/>
      <c r="I20" s="7"/>
      <c r="J20" s="7"/>
      <c r="K20" s="7"/>
      <c r="L20" s="8"/>
      <c r="M20" s="8"/>
      <c r="N20" s="8"/>
    </row>
    <row r="21" spans="1:14" x14ac:dyDescent="0.2">
      <c r="A21" s="8"/>
      <c r="B21" s="8"/>
      <c r="C21" s="8"/>
      <c r="D21" s="7"/>
      <c r="E21" s="8"/>
      <c r="F21" s="8"/>
      <c r="G21" s="7"/>
      <c r="H21" s="7"/>
      <c r="I21" s="7"/>
      <c r="J21" s="7"/>
      <c r="K21" s="7"/>
      <c r="L21" s="8"/>
      <c r="M21" s="8"/>
      <c r="N21" s="8"/>
    </row>
    <row r="22" spans="1:14" x14ac:dyDescent="0.2">
      <c r="A22" s="16"/>
      <c r="B22" s="16"/>
      <c r="C22" s="16"/>
      <c r="D22" s="16"/>
      <c r="E22" s="17"/>
      <c r="F22" s="17"/>
      <c r="G22" s="17"/>
      <c r="H22" s="16"/>
      <c r="I22" s="16"/>
      <c r="J22" s="16"/>
      <c r="K22" s="16"/>
      <c r="L22" s="8"/>
      <c r="M22" s="8"/>
      <c r="N22" s="8"/>
    </row>
    <row r="23" spans="1:14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  <c r="M23" s="8"/>
      <c r="N23" s="8"/>
    </row>
    <row r="24" spans="1:14" x14ac:dyDescent="0.2">
      <c r="A24" s="8"/>
      <c r="B24" s="8"/>
      <c r="C24" s="8"/>
      <c r="D24" s="7"/>
      <c r="E24" s="8"/>
      <c r="F24" s="8"/>
      <c r="G24" s="7"/>
      <c r="H24" s="7"/>
      <c r="I24" s="7"/>
      <c r="J24" s="7"/>
      <c r="K24" s="7"/>
      <c r="L24" s="8"/>
      <c r="M24" s="8"/>
      <c r="N24" s="8"/>
    </row>
    <row r="25" spans="1:14" x14ac:dyDescent="0.2">
      <c r="A25" s="16"/>
      <c r="B25" s="16"/>
      <c r="C25" s="18"/>
      <c r="D25" s="18"/>
      <c r="E25" s="8"/>
      <c r="F25" s="8"/>
      <c r="G25" s="7"/>
      <c r="H25" s="7"/>
      <c r="I25" s="7"/>
      <c r="J25" s="7"/>
      <c r="K25" s="7"/>
      <c r="L25" s="8"/>
      <c r="M25" s="8"/>
      <c r="N25" s="8"/>
    </row>
    <row r="26" spans="1:14" x14ac:dyDescent="0.2">
      <c r="A26" s="7"/>
      <c r="B26" s="7"/>
      <c r="C26" s="8"/>
      <c r="D26" s="7"/>
      <c r="E26" s="8"/>
      <c r="F26" s="8"/>
      <c r="G26" s="7"/>
      <c r="H26" s="7"/>
      <c r="I26" s="7"/>
      <c r="J26" s="7"/>
      <c r="K26" s="7"/>
      <c r="L26" s="8"/>
      <c r="M26" s="8"/>
      <c r="N26" s="8"/>
    </row>
    <row r="27" spans="1:14" x14ac:dyDescent="0.2">
      <c r="A27" s="7"/>
      <c r="B27" s="7"/>
      <c r="C27" s="8"/>
      <c r="D27" s="7"/>
      <c r="E27" s="8"/>
      <c r="F27" s="8"/>
      <c r="G27" s="7"/>
      <c r="H27" s="7"/>
      <c r="I27" s="7"/>
      <c r="J27" s="7"/>
      <c r="K27" s="7"/>
      <c r="L27" s="8"/>
      <c r="M27" s="8"/>
      <c r="N27" s="8"/>
    </row>
    <row r="28" spans="1:14" x14ac:dyDescent="0.2">
      <c r="A28" s="7"/>
      <c r="B28" s="7"/>
      <c r="C28" s="8"/>
      <c r="D28" s="7"/>
      <c r="E28" s="8"/>
      <c r="F28" s="8"/>
      <c r="G28" s="7"/>
      <c r="H28" s="7"/>
      <c r="I28" s="7"/>
      <c r="J28" s="7"/>
      <c r="K28" s="7"/>
      <c r="L28" s="8"/>
      <c r="M28" s="8"/>
      <c r="N28" s="8"/>
    </row>
    <row r="29" spans="1:14" x14ac:dyDescent="0.2">
      <c r="A29" s="7"/>
      <c r="B29" s="7"/>
      <c r="C29" s="8"/>
      <c r="D29" s="7"/>
      <c r="E29" s="8"/>
      <c r="F29" s="8"/>
      <c r="G29" s="7"/>
      <c r="H29" s="7"/>
      <c r="I29" s="7"/>
      <c r="J29" s="7"/>
      <c r="K29" s="7"/>
      <c r="L29" s="8"/>
      <c r="M29" s="8"/>
      <c r="N29" s="8"/>
    </row>
    <row r="30" spans="1:14" x14ac:dyDescent="0.2">
      <c r="A30" s="8"/>
      <c r="B30" s="8"/>
      <c r="C30" s="8"/>
      <c r="D30" s="7"/>
      <c r="E30" s="8"/>
      <c r="F30" s="8"/>
      <c r="G30" s="7"/>
      <c r="H30" s="7"/>
      <c r="I30" s="7"/>
      <c r="J30" s="7"/>
      <c r="K30" s="7"/>
      <c r="L30" s="8"/>
      <c r="M30" s="8"/>
      <c r="N30" s="8"/>
    </row>
    <row r="31" spans="1:14" x14ac:dyDescent="0.2">
      <c r="A31" s="18"/>
      <c r="B31" s="8"/>
      <c r="C31" s="8"/>
      <c r="D31" s="7"/>
      <c r="E31" s="8"/>
      <c r="F31" s="8"/>
      <c r="G31" s="7"/>
      <c r="H31" s="7"/>
      <c r="I31" s="7"/>
      <c r="J31" s="7"/>
      <c r="K31" s="7"/>
      <c r="L31" s="8"/>
      <c r="M31" s="8"/>
      <c r="N31" s="8"/>
    </row>
    <row r="32" spans="1:14" x14ac:dyDescent="0.2">
      <c r="A32" s="8"/>
      <c r="B32" s="8"/>
      <c r="C32" s="8"/>
      <c r="D32" s="7"/>
      <c r="E32" s="8"/>
      <c r="F32" s="8"/>
      <c r="G32" s="7"/>
      <c r="H32" s="7"/>
      <c r="I32" s="7"/>
      <c r="J32" s="7"/>
      <c r="K32" s="7"/>
      <c r="L32" s="8"/>
      <c r="M32" s="8"/>
      <c r="N32" s="8"/>
    </row>
    <row r="33" spans="1:14" x14ac:dyDescent="0.2">
      <c r="A33" s="8"/>
      <c r="B33" s="8"/>
      <c r="C33" s="8"/>
      <c r="D33" s="7"/>
      <c r="E33" s="8"/>
      <c r="F33" s="8"/>
      <c r="G33" s="7"/>
      <c r="H33" s="7"/>
      <c r="I33" s="7"/>
      <c r="J33" s="7"/>
      <c r="K33" s="7"/>
      <c r="L33" s="8"/>
      <c r="M33" s="8"/>
      <c r="N33" s="8"/>
    </row>
    <row r="34" spans="1:14" x14ac:dyDescent="0.2">
      <c r="A34" s="16"/>
      <c r="B34" s="16"/>
      <c r="C34" s="18"/>
      <c r="D34" s="18"/>
      <c r="E34" s="18"/>
      <c r="F34" s="8"/>
      <c r="G34" s="7"/>
      <c r="H34" s="7"/>
      <c r="I34" s="7"/>
      <c r="J34" s="7"/>
      <c r="K34" s="7"/>
      <c r="L34" s="8"/>
      <c r="M34" s="8"/>
      <c r="N34" s="8"/>
    </row>
    <row r="35" spans="1:14" x14ac:dyDescent="0.2">
      <c r="A35" s="7"/>
      <c r="B35" s="7"/>
      <c r="C35" s="8"/>
      <c r="D35" s="7"/>
      <c r="E35" s="7"/>
      <c r="F35" s="8"/>
      <c r="G35" s="7"/>
      <c r="H35" s="7"/>
      <c r="I35" s="7"/>
      <c r="J35" s="7"/>
      <c r="K35" s="7"/>
      <c r="L35" s="8"/>
      <c r="M35" s="8"/>
      <c r="N35" s="8"/>
    </row>
    <row r="36" spans="1:14" x14ac:dyDescent="0.2">
      <c r="A36" s="7"/>
      <c r="B36" s="7"/>
      <c r="C36" s="8"/>
      <c r="D36" s="7"/>
      <c r="E36" s="7"/>
      <c r="F36" s="8"/>
      <c r="G36" s="7"/>
      <c r="H36" s="7"/>
      <c r="I36" s="7"/>
      <c r="J36" s="7"/>
      <c r="K36" s="7"/>
      <c r="L36" s="8"/>
      <c r="M36" s="8"/>
      <c r="N36" s="8"/>
    </row>
    <row r="37" spans="1:14" x14ac:dyDescent="0.2">
      <c r="A37" s="7"/>
      <c r="B37" s="7"/>
      <c r="C37" s="8"/>
      <c r="D37" s="7"/>
      <c r="E37" s="7"/>
      <c r="F37" s="8"/>
      <c r="G37" s="7"/>
      <c r="H37" s="7"/>
      <c r="I37" s="7"/>
      <c r="J37" s="7"/>
      <c r="K37" s="7"/>
      <c r="L37" s="8"/>
      <c r="M37" s="8"/>
      <c r="N37" s="8"/>
    </row>
    <row r="38" spans="1:14" x14ac:dyDescent="0.2">
      <c r="A38" s="7"/>
      <c r="B38" s="7"/>
      <c r="C38" s="8"/>
      <c r="D38" s="7"/>
      <c r="E38" s="7"/>
      <c r="F38" s="8"/>
      <c r="G38" s="7"/>
      <c r="H38" s="7"/>
      <c r="I38" s="7"/>
      <c r="J38" s="7"/>
      <c r="K38" s="7"/>
      <c r="L38" s="8"/>
      <c r="M38" s="8"/>
      <c r="N38" s="8"/>
    </row>
    <row r="39" spans="1:14" x14ac:dyDescent="0.2">
      <c r="A39" s="8"/>
      <c r="B39" s="8"/>
      <c r="C39" s="8"/>
      <c r="D39" s="7"/>
      <c r="E39" s="8"/>
      <c r="F39" s="8"/>
      <c r="G39" s="7"/>
      <c r="H39" s="7"/>
      <c r="I39" s="7"/>
      <c r="J39" s="7"/>
      <c r="K39" s="7"/>
      <c r="L39" s="8"/>
      <c r="M39" s="8"/>
      <c r="N39" s="8"/>
    </row>
    <row r="40" spans="1:14" x14ac:dyDescent="0.2">
      <c r="A40" s="8"/>
      <c r="B40" s="8"/>
      <c r="C40" s="8"/>
      <c r="D40" s="7"/>
      <c r="E40" s="8"/>
      <c r="F40" s="8"/>
      <c r="G40" s="7"/>
      <c r="H40" s="7"/>
      <c r="I40" s="7"/>
      <c r="J40" s="7"/>
      <c r="K40" s="7"/>
      <c r="L40" s="8"/>
      <c r="M40" s="8"/>
      <c r="N40" s="8"/>
    </row>
    <row r="41" spans="1:14" x14ac:dyDescent="0.2">
      <c r="A41" s="8"/>
      <c r="B41" s="8"/>
      <c r="C41" s="8"/>
      <c r="D41" s="7"/>
      <c r="E41" s="8"/>
      <c r="F41" s="8"/>
      <c r="G41" s="7"/>
      <c r="H41" s="7"/>
      <c r="I41" s="7"/>
      <c r="J41" s="7"/>
      <c r="K41" s="7"/>
      <c r="L41" s="8"/>
      <c r="M41" s="8"/>
      <c r="N41" s="8"/>
    </row>
    <row r="42" spans="1:14" x14ac:dyDescent="0.2">
      <c r="A42" s="8"/>
      <c r="B42" s="8"/>
      <c r="C42" s="8"/>
      <c r="D42" s="7"/>
      <c r="E42" s="8"/>
      <c r="F42" s="8"/>
      <c r="G42" s="7"/>
      <c r="H42" s="7"/>
      <c r="I42" s="7"/>
      <c r="J42" s="7"/>
      <c r="K42" s="7"/>
      <c r="L42" s="8"/>
      <c r="M42" s="8"/>
      <c r="N42" s="8"/>
    </row>
    <row r="43" spans="1:14" x14ac:dyDescent="0.2">
      <c r="A43" s="8"/>
      <c r="B43" s="8"/>
      <c r="C43" s="8"/>
      <c r="D43" s="7"/>
      <c r="E43" s="8"/>
      <c r="F43" s="8"/>
      <c r="G43" s="7"/>
      <c r="H43" s="7"/>
      <c r="I43" s="7"/>
      <c r="J43" s="7"/>
      <c r="K43" s="7"/>
      <c r="L43" s="8"/>
      <c r="M43" s="8"/>
      <c r="N43" s="8"/>
    </row>
    <row r="44" spans="1:14" x14ac:dyDescent="0.2">
      <c r="A44" s="8"/>
      <c r="B44" s="8"/>
      <c r="C44" s="8"/>
      <c r="D44" s="7"/>
      <c r="E44" s="8"/>
      <c r="F44" s="8"/>
      <c r="G44" s="7"/>
      <c r="H44" s="7"/>
      <c r="I44" s="7"/>
      <c r="J44" s="7"/>
      <c r="K44" s="7"/>
      <c r="L44" s="8"/>
      <c r="M44" s="8"/>
      <c r="N44" s="8"/>
    </row>
    <row r="45" spans="1:14" x14ac:dyDescent="0.2">
      <c r="A45" s="8"/>
      <c r="B45" s="8"/>
      <c r="C45" s="8"/>
      <c r="D45" s="7"/>
      <c r="E45" s="8"/>
      <c r="F45" s="8"/>
      <c r="G45" s="7"/>
      <c r="H45" s="7"/>
      <c r="I45" s="7"/>
      <c r="J45" s="7"/>
      <c r="K45" s="7"/>
      <c r="L45" s="8"/>
      <c r="M45" s="8"/>
      <c r="N45" s="8"/>
    </row>
    <row r="46" spans="1:14" x14ac:dyDescent="0.2">
      <c r="A46" s="8"/>
      <c r="B46" s="8"/>
      <c r="C46" s="8"/>
      <c r="D46" s="7"/>
      <c r="E46" s="8"/>
      <c r="F46" s="8"/>
      <c r="G46" s="7"/>
      <c r="H46" s="7"/>
      <c r="I46" s="7"/>
      <c r="J46" s="7"/>
      <c r="K46" s="7"/>
      <c r="L46" s="8"/>
      <c r="M46" s="8"/>
      <c r="N46" s="8"/>
    </row>
    <row r="47" spans="1:14" x14ac:dyDescent="0.2">
      <c r="A47" s="8"/>
      <c r="B47" s="8"/>
      <c r="C47" s="8"/>
      <c r="D47" s="7"/>
      <c r="E47" s="8"/>
      <c r="F47" s="8"/>
      <c r="G47" s="7"/>
      <c r="H47" s="7"/>
      <c r="I47" s="7"/>
      <c r="J47" s="7"/>
      <c r="K47" s="7"/>
      <c r="L47" s="8"/>
      <c r="M47" s="8"/>
      <c r="N47" s="8"/>
    </row>
    <row r="48" spans="1:14" x14ac:dyDescent="0.2">
      <c r="A48" s="8"/>
      <c r="B48" s="8"/>
      <c r="C48" s="8"/>
      <c r="D48" s="7"/>
      <c r="E48" s="8"/>
      <c r="F48" s="8"/>
      <c r="G48" s="7"/>
      <c r="H48" s="7"/>
      <c r="I48" s="7"/>
      <c r="J48" s="7"/>
      <c r="K48" s="7"/>
      <c r="L48" s="8"/>
      <c r="M48" s="8"/>
      <c r="N48" s="8"/>
    </row>
    <row r="49" spans="1:14" x14ac:dyDescent="0.2">
      <c r="A49" s="8"/>
      <c r="B49" s="8"/>
      <c r="C49" s="8"/>
      <c r="D49" s="7"/>
      <c r="E49" s="8"/>
      <c r="F49" s="8"/>
      <c r="G49" s="7"/>
      <c r="H49" s="7"/>
      <c r="I49" s="7"/>
      <c r="J49" s="7"/>
      <c r="K49" s="7"/>
      <c r="L49" s="8"/>
      <c r="M49" s="8"/>
      <c r="N49" s="8"/>
    </row>
  </sheetData>
  <sheetProtection sheet="1" objects="1" scenarios="1"/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</dc:creator>
  <cp:lastModifiedBy>van</cp:lastModifiedBy>
  <dcterms:created xsi:type="dcterms:W3CDTF">2013-02-28T21:57:11Z</dcterms:created>
  <dcterms:modified xsi:type="dcterms:W3CDTF">2013-03-01T03:37:34Z</dcterms:modified>
</cp:coreProperties>
</file>